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<sst xmlns="http://schemas.openxmlformats.org/spreadsheetml/2006/main" count="3038" uniqueCount="931">
  <si>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</si>
  <si>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</si>
  <si>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</si>
  <si>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</si>
  <si>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</si>
  <si>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</si>
  <si>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</si>
  <si>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</si>
  <si>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</si>
  <si>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</si>
  <si>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</si>
  <si>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</si>
  <si>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</si>
  <si>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</si>
  <si>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</si>
  <si>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</si>
  <si>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</si>
  <si>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</si>
  <si>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</si>
  <si>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</si>
  <si>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</si>
  <si>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</si>
  <si>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</si>
  <si>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</si>
  <si>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</si>
  <si>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</si>
  <si>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</si>
  <si>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</si>
  <si>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</si>
  <si>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</si>
  <si>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</si>
  <si>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</si>
  <si>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</si>
  <si>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</si>
  <si>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</si>
  <si>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</si>
  <si>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</si>
  <si>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</si>
  <si>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</si>
  <si>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</si>
  <si>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</si>
  <si>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</si>
  <si>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</si>
  <si>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</si>
  <si>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</si>
  <si>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</si>
  <si>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</si>
  <si>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</si>
  <si>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</si>
  <si>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</si>
  <si>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</si>
  <si>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</si>
  <si>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</si>
  <si>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</si>
  <si>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</si>
  <si>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</si>
  <si>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</si>
  <si>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</si>
  <si>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</si>
  <si>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</si>
  <si>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</si>
  <si>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</si>
  <si>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</si>
  <si>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</si>
  <si>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2020/01/01</t>
  </si>
  <si>
    <t>2020/06/30</t>
  </si>
  <si>
    <t>2020/07/17 10:05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</si>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</sst>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2020/01/01ean</v>
      </c>
      <c r="E8" s="9" t="s">
        <v>18</v>
      </c>
      <c r="F8" s="9" t="s">
        <v>19</v>
      </c>
      <c r="G8" s="34" t="str">
        <f>"Saldoa "&amp;$E$2&amp;"ean"</f>
        <v>Saldoa 2020/06/30ean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14823.5</v>
      </c>
      <c r="E10" s="35">
        <f>SUMIF(Datuak!O:O,1,Datuak!H:H)</f>
        <v>67600.05</v>
      </c>
      <c r="F10" s="35">
        <f>SUMIF(Datuak!O:O,1,Datuak!I:I)</f>
        <v>60405.01</v>
      </c>
      <c r="G10" s="35">
        <f>SUMIF(Datuak!O:O,1,Datuak!J:J)</f>
        <v>22018.54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4744.94</v>
      </c>
      <c r="E12" s="35">
        <f>SUMIF(Datuak!O:O,3,Datuak!H:H)</f>
        <v>6344.63</v>
      </c>
      <c r="F12" s="35">
        <f>SUMIF(Datuak!O:O,3,Datuak!I:I)</f>
        <v>4144.19</v>
      </c>
      <c r="G12" s="35">
        <f>SUMIF(Datuak!O:O,3,Datuak!J:J)</f>
        <v>6945.38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42800.21</v>
      </c>
      <c r="E14" s="35">
        <f>SUMIF(Datuak!O:O,5,Datuak!H:H)</f>
        <v>0</v>
      </c>
      <c r="F14" s="35">
        <f>SUMIF(Datuak!O:O,5,Datuak!I:I)</f>
        <v>42800.21</v>
      </c>
      <c r="G14" s="35">
        <f>SUMIF(Datuak!O:O,5,Datuak!J:J)</f>
        <v>0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6231.88</v>
      </c>
      <c r="E16" s="35">
        <f>SUMIF(Datuak!O:O,7,Datuak!H:H)</f>
        <v>38550.55</v>
      </c>
      <c r="F16" s="35">
        <f>SUMIF(Datuak!O:O,7,Datuak!I:I)</f>
        <v>17473.94</v>
      </c>
      <c r="G16" s="35">
        <f>SUMIF(Datuak!O:O,7,Datuak!J:J)</f>
        <v>27308.49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2500000</v>
      </c>
      <c r="E17" s="35">
        <f>SUMIF(Datuak!O:O,31,Datuak!H:H)</f>
        <v>0</v>
      </c>
      <c r="F17" s="35">
        <f>SUMIF(Datuak!O:O,31,Datuak!I:I)</f>
        <v>0</v>
      </c>
      <c r="G17" s="35">
        <f>SUMIF(Datuak!O:O,31,Datuak!J:J)</f>
        <v>2500000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2568600.53</v>
      </c>
      <c r="E19" s="36">
        <f>SUM(E10:E18)</f>
        <v>112495.23000000001</v>
      </c>
      <c r="F19" s="36">
        <f>SUM(F10:F18)</f>
        <v>124823.35</v>
      </c>
      <c r="G19" s="36">
        <f>SUM(G10:G18)</f>
        <v>2556272.41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2020/01/01ean</v>
      </c>
      <c r="E25" s="9" t="s">
        <v>18</v>
      </c>
      <c r="F25" s="9" t="s">
        <v>19</v>
      </c>
      <c r="G25" s="34" t="str">
        <f>"Saldoa "&amp;$E$2&amp;"ean"</f>
        <v>Saldoa 2020/06/30ean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178995.89</v>
      </c>
      <c r="E29" s="35">
        <f>SUMIF(Datuak!O:O,11,Datuak!H:H)</f>
        <v>15893.45</v>
      </c>
      <c r="F29" s="35">
        <f>SUMIF(Datuak!O:O,11,Datuak!I:I)</f>
        <v>38040.06</v>
      </c>
      <c r="G29" s="35">
        <f>-SUMIF(Datuak!O:O,11,Datuak!J:J)</f>
        <v>201142.5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10607.74</v>
      </c>
      <c r="E31" s="35">
        <f>SUMIF(Datuak!O:O,13,Datuak!H:H)</f>
        <v>49822.01</v>
      </c>
      <c r="F31" s="35">
        <f>SUMIF(Datuak!O:O,13,Datuak!I:I)</f>
        <v>39214.27</v>
      </c>
      <c r="G31" s="35">
        <f>-SUMIF(Datuak!O:O,13,Datuak!J:J)</f>
        <v>0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16695.37</v>
      </c>
      <c r="E32" s="35">
        <f>SUMIF(Datuak!O:O,14,Datuak!H:H)</f>
        <v>14340.24</v>
      </c>
      <c r="F32" s="35">
        <f>SUMIF(Datuak!O:O,14,Datuak!I:I)</f>
        <v>6333.53</v>
      </c>
      <c r="G32" s="35">
        <f>-SUMIF(Datuak!O:O,14,Datuak!J:J)</f>
        <v>8688.66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81600.31</v>
      </c>
      <c r="E33" s="35">
        <f>SUMIF(Datuak!O:O,15,Datuak!H:H)</f>
        <v>150636.04</v>
      </c>
      <c r="F33" s="35">
        <f>SUMIF(Datuak!O:O,15,Datuak!I:I)</f>
        <v>40103.46</v>
      </c>
      <c r="G33" s="35">
        <f>-SUMIF(Datuak!O:O,15,Datuak!J:J)</f>
        <v>-28932.27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224618.97999999998</v>
      </c>
      <c r="E35" s="35">
        <f>SUMIF(Datuak!O:O,17,Datuak!H:H)</f>
        <v>392572.88</v>
      </c>
      <c r="F35" s="35">
        <f>SUMIF(Datuak!O:O,17,Datuak!I:I)</f>
        <v>379362.19999999995</v>
      </c>
      <c r="G35" s="35">
        <f>-SUMIF(Datuak!O:O,17,Datuak!J:J)</f>
        <v>211408.3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152852.41999999998</v>
      </c>
      <c r="E36" s="35">
        <f>SUMIF(Datuak!O:O,18,Datuak!H:H)</f>
        <v>785313.1599999999</v>
      </c>
      <c r="F36" s="35">
        <f>SUMIF(Datuak!O:O,18,Datuak!I:I)</f>
        <v>785769.5599999999</v>
      </c>
      <c r="G36" s="35">
        <f>-SUMIF(Datuak!O:O,18,Datuak!J:J)</f>
        <v>153308.82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3323.27</v>
      </c>
      <c r="E37" s="35">
        <f>SUMIF(Datuak!O:O,19,Datuak!H:H)</f>
        <v>66866.91</v>
      </c>
      <c r="F37" s="35">
        <f>SUMIF(Datuak!O:O,19,Datuak!I:I)</f>
        <v>67600.05</v>
      </c>
      <c r="G37" s="35">
        <f>-SUMIF(Datuak!O:O,19,Datuak!J:J)</f>
        <v>4056.41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74178.86</v>
      </c>
      <c r="E42" s="35">
        <f>SUMIF(Datuak!O:O,24,Datuak!H:H)</f>
        <v>9931.91</v>
      </c>
      <c r="F42" s="35">
        <f>SUMIF(Datuak!O:O,24,Datuak!I:I)</f>
        <v>3612.93</v>
      </c>
      <c r="G42" s="35">
        <f>-SUMIF(Datuak!O:O,24,Datuak!J:J)</f>
        <v>67859.88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742872.84</v>
      </c>
      <c r="E44" s="36">
        <f>SUM(E27:E43)</f>
        <v>1485376.5999999996</v>
      </c>
      <c r="F44" s="36">
        <f>SUM(F27:F43)</f>
        <v>1360036.0599999998</v>
      </c>
      <c r="G44" s="36">
        <f>SUM(G27:G43)</f>
        <v>617532.3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2020/01/01ean</v>
      </c>
      <c r="E51" s="9" t="s">
        <v>18</v>
      </c>
      <c r="F51" s="9" t="s">
        <v>19</v>
      </c>
      <c r="G51" s="34" t="str">
        <f>"Saldoa "&amp;$E$2&amp;"ean"</f>
        <v>Saldoa 2020/06/30ean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9359530.19</v>
      </c>
      <c r="F53" s="35">
        <f>SUMIF(Datuak!O:O,26,Datuak!I:I)</f>
        <v>9359530.19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9359530.19</v>
      </c>
      <c r="F55" s="36">
        <f>SUM(F53:F54)</f>
        <v>9359530.19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2020/01/01ean</v>
      </c>
      <c r="E61" s="9" t="s">
        <v>18</v>
      </c>
      <c r="F61" s="9" t="s">
        <v>19</v>
      </c>
      <c r="G61" s="34" t="str">
        <f>"Saldoa "&amp;$E$2&amp;"ean"</f>
        <v>Saldoa 2020/06/30ean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11258495.63</v>
      </c>
      <c r="F63" s="35">
        <f>SUMIF(Datuak!O:O,28,Datuak!I:I)</f>
        <v>11258495.63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11258495.63</v>
      </c>
      <c r="F66" s="36">
        <f>SUM(F63:F65)</f>
        <v>11258495.63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-47070050.519999996</v>
      </c>
      <c r="H9">
        <v>0</v>
      </c>
      <c r="I9">
        <v>1913393.96</v>
      </c>
      <c r="J9" s="3">
        <v>-48983444.48</v>
      </c>
      <c r="K9" s="3">
        <v>-43600351.79</v>
      </c>
      <c r="L9">
        <v>0</v>
      </c>
      <c r="M9">
        <v>3469698.73</v>
      </c>
      <c r="N9" s="3">
        <v>-47070050.52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-1913393.96</v>
      </c>
      <c r="H10">
        <v>1913393.96</v>
      </c>
      <c r="I10">
        <v>0</v>
      </c>
      <c r="J10" s="3">
        <v>0</v>
      </c>
      <c r="K10" s="3">
        <v>-3469698.73</v>
      </c>
      <c r="L10">
        <v>3469698.73</v>
      </c>
      <c r="M10">
        <v>0</v>
      </c>
      <c r="N10" s="3">
        <v>0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-880267.53</v>
      </c>
      <c r="H11">
        <v>0</v>
      </c>
      <c r="I11">
        <v>0</v>
      </c>
      <c r="J11" s="3">
        <v>-880267.53</v>
      </c>
      <c r="K11" s="3">
        <v>-908755.4</v>
      </c>
      <c r="L11">
        <v>0</v>
      </c>
      <c r="M11">
        <v>0</v>
      </c>
      <c r="N11" s="3">
        <v>-908755.4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-1254110.75</v>
      </c>
      <c r="H12">
        <v>0</v>
      </c>
      <c r="I12">
        <v>0</v>
      </c>
      <c r="J12" s="3">
        <v>-1254110.75</v>
      </c>
      <c r="K12" s="3">
        <v>-1390624.83</v>
      </c>
      <c r="L12">
        <v>0</v>
      </c>
      <c r="M12">
        <v>0</v>
      </c>
      <c r="N12" s="3">
        <v>-1390624.83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-2311.57</v>
      </c>
      <c r="H13">
        <v>0</v>
      </c>
      <c r="I13">
        <v>0</v>
      </c>
      <c r="J13" s="3">
        <v>-2311.57</v>
      </c>
      <c r="K13" s="3">
        <v>-3507.75</v>
      </c>
      <c r="L13">
        <v>0</v>
      </c>
      <c r="M13">
        <v>0</v>
      </c>
      <c r="N13" s="3">
        <v>-3507.75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-36628.26</v>
      </c>
      <c r="H14">
        <v>0</v>
      </c>
      <c r="I14">
        <v>0</v>
      </c>
      <c r="J14" s="3">
        <v>-36628.26</v>
      </c>
      <c r="K14" s="3">
        <v>-44957.5</v>
      </c>
      <c r="L14">
        <v>0</v>
      </c>
      <c r="M14">
        <v>0</v>
      </c>
      <c r="N14" s="3">
        <v>-44957.5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-8459.48</v>
      </c>
      <c r="H15">
        <v>0</v>
      </c>
      <c r="I15">
        <v>0</v>
      </c>
      <c r="J15" s="3">
        <v>-8459.48</v>
      </c>
      <c r="K15" s="3">
        <v>-9856.12</v>
      </c>
      <c r="L15">
        <v>0</v>
      </c>
      <c r="M15">
        <v>0</v>
      </c>
      <c r="N15" s="3">
        <v>-9856.12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-31793.33</v>
      </c>
      <c r="H16">
        <v>0</v>
      </c>
      <c r="I16">
        <v>0</v>
      </c>
      <c r="J16" s="3">
        <v>-31793.33</v>
      </c>
      <c r="K16" s="3">
        <v>-32553.33</v>
      </c>
      <c r="L16">
        <v>0</v>
      </c>
      <c r="M16">
        <v>0</v>
      </c>
      <c r="N16" s="3">
        <v>-32553.33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-10000</v>
      </c>
      <c r="H17">
        <v>0</v>
      </c>
      <c r="I17">
        <v>0</v>
      </c>
      <c r="J17" s="3">
        <v>-10000</v>
      </c>
      <c r="K17" s="3">
        <v>-13000</v>
      </c>
      <c r="L17">
        <v>0</v>
      </c>
      <c r="M17">
        <v>0</v>
      </c>
      <c r="N17" s="3">
        <v>-13000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-22666.67</v>
      </c>
      <c r="H18">
        <v>0</v>
      </c>
      <c r="I18">
        <v>0</v>
      </c>
      <c r="J18" s="3">
        <v>-22666.67</v>
      </c>
      <c r="K18" s="3">
        <v>-26166.67</v>
      </c>
      <c r="L18">
        <v>0</v>
      </c>
      <c r="M18">
        <v>0</v>
      </c>
      <c r="N18" s="3">
        <v>-26166.67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-3143.83</v>
      </c>
      <c r="H19">
        <v>0</v>
      </c>
      <c r="I19">
        <v>0</v>
      </c>
      <c r="J19" s="3">
        <v>-3143.83</v>
      </c>
      <c r="K19" s="3">
        <v>-3440.88</v>
      </c>
      <c r="L19">
        <v>0</v>
      </c>
      <c r="M19">
        <v>0</v>
      </c>
      <c r="N19" s="3">
        <v>-3440.88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-23267.19</v>
      </c>
      <c r="H20">
        <v>0</v>
      </c>
      <c r="I20">
        <v>0</v>
      </c>
      <c r="J20" s="3">
        <v>-23267.19</v>
      </c>
      <c r="K20" s="3">
        <v>-24185.9</v>
      </c>
      <c r="L20">
        <v>0</v>
      </c>
      <c r="M20">
        <v>0</v>
      </c>
      <c r="N20" s="3">
        <v>-24185.9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-5886.5</v>
      </c>
      <c r="H21">
        <v>0</v>
      </c>
      <c r="I21">
        <v>0</v>
      </c>
      <c r="J21" s="3">
        <v>-5886.5</v>
      </c>
      <c r="K21" s="3">
        <v>-6442.71</v>
      </c>
      <c r="L21">
        <v>0</v>
      </c>
      <c r="M21">
        <v>0</v>
      </c>
      <c r="N21" s="3">
        <v>-6442.71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-56468.28</v>
      </c>
      <c r="H22">
        <v>0</v>
      </c>
      <c r="I22">
        <v>0</v>
      </c>
      <c r="J22" s="3">
        <v>-56468.28</v>
      </c>
      <c r="K22" s="3">
        <v>-57671.87</v>
      </c>
      <c r="L22">
        <v>0</v>
      </c>
      <c r="M22">
        <v>0</v>
      </c>
      <c r="N22" s="3">
        <v>-57671.87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-174742.6</v>
      </c>
      <c r="H23">
        <v>0</v>
      </c>
      <c r="I23">
        <v>0</v>
      </c>
      <c r="J23" s="3">
        <v>-174742.6</v>
      </c>
      <c r="K23" s="3">
        <v>-182987.07</v>
      </c>
      <c r="L23">
        <v>0</v>
      </c>
      <c r="M23">
        <v>0</v>
      </c>
      <c r="N23" s="3">
        <v>-182987.07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-664100</v>
      </c>
      <c r="H35">
        <v>0</v>
      </c>
      <c r="I35">
        <v>0</v>
      </c>
      <c r="J35" s="3">
        <v>-664100</v>
      </c>
      <c r="K35" s="3">
        <v>-939431.95</v>
      </c>
      <c r="L35">
        <v>0</v>
      </c>
      <c r="M35">
        <v>0</v>
      </c>
      <c r="N35" s="3">
        <v>-939431.95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-178995.89</v>
      </c>
      <c r="H41">
        <v>15893.45</v>
      </c>
      <c r="I41">
        <v>38040.06</v>
      </c>
      <c r="J41" s="3">
        <v>-201142.5</v>
      </c>
      <c r="K41" s="3">
        <v>-224435.86</v>
      </c>
      <c r="L41">
        <v>85959.62</v>
      </c>
      <c r="M41">
        <v>11525.07</v>
      </c>
      <c r="N41" s="3">
        <v>-150001.31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0</v>
      </c>
      <c r="H44">
        <v>13007.5</v>
      </c>
      <c r="I44">
        <v>0</v>
      </c>
      <c r="J44" s="3">
        <v>13007.5</v>
      </c>
      <c r="K44" s="3">
        <v>0</v>
      </c>
      <c r="L44">
        <v>6041.55</v>
      </c>
      <c r="M44">
        <v>0</v>
      </c>
      <c r="N44" s="3">
        <v>6041.55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40881082.72</v>
      </c>
      <c r="H51">
        <v>0</v>
      </c>
      <c r="I51">
        <v>0</v>
      </c>
      <c r="J51" s="3">
        <v>40881082.72</v>
      </c>
      <c r="K51" s="3">
        <v>40881082.72</v>
      </c>
      <c r="L51">
        <v>0</v>
      </c>
      <c r="M51">
        <v>0</v>
      </c>
      <c r="N51" s="3">
        <v>40881082.72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39576023.16</v>
      </c>
      <c r="H52">
        <v>528229.66</v>
      </c>
      <c r="I52">
        <v>0</v>
      </c>
      <c r="J52" s="3">
        <v>40104252.82</v>
      </c>
      <c r="K52" s="3">
        <v>39402841.480000004</v>
      </c>
      <c r="L52">
        <v>86987.08</v>
      </c>
      <c r="M52">
        <v>0</v>
      </c>
      <c r="N52" s="3">
        <v>39489828.56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47851519.019999996</v>
      </c>
      <c r="H53">
        <v>504878.91</v>
      </c>
      <c r="I53">
        <v>0</v>
      </c>
      <c r="J53" s="3">
        <v>48356397.93</v>
      </c>
      <c r="K53" s="3">
        <v>47667049.1</v>
      </c>
      <c r="L53">
        <v>884632.58</v>
      </c>
      <c r="M53">
        <v>0</v>
      </c>
      <c r="N53" s="3">
        <v>48551681.68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217329.61</v>
      </c>
      <c r="H55">
        <v>1662.8</v>
      </c>
      <c r="I55">
        <v>0</v>
      </c>
      <c r="J55" s="3">
        <v>218992.41</v>
      </c>
      <c r="K55" s="3">
        <v>217329.61</v>
      </c>
      <c r="L55">
        <v>28950</v>
      </c>
      <c r="M55">
        <v>0</v>
      </c>
      <c r="N55" s="3">
        <v>246279.61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2913495.31</v>
      </c>
      <c r="H56">
        <v>95885.41</v>
      </c>
      <c r="I56">
        <v>0</v>
      </c>
      <c r="J56" s="3">
        <v>3009380.72</v>
      </c>
      <c r="K56" s="3">
        <v>2680783.65</v>
      </c>
      <c r="L56">
        <v>17267.68</v>
      </c>
      <c r="M56">
        <v>0</v>
      </c>
      <c r="N56" s="3">
        <v>2698051.33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711026.98</v>
      </c>
      <c r="H57">
        <v>6948.33</v>
      </c>
      <c r="I57">
        <v>0</v>
      </c>
      <c r="J57" s="3">
        <v>717975.31</v>
      </c>
      <c r="K57" s="3">
        <v>697480.72</v>
      </c>
      <c r="L57">
        <v>9766.28</v>
      </c>
      <c r="M57">
        <v>0</v>
      </c>
      <c r="N57" s="3">
        <v>707247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270064.18</v>
      </c>
      <c r="H58">
        <v>12583.42</v>
      </c>
      <c r="I58">
        <v>0</v>
      </c>
      <c r="J58" s="3">
        <v>282647.6</v>
      </c>
      <c r="K58" s="3">
        <v>265301.45</v>
      </c>
      <c r="L58">
        <v>2583.6</v>
      </c>
      <c r="M58">
        <v>0</v>
      </c>
      <c r="N58" s="3">
        <v>267885.05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290865.65</v>
      </c>
      <c r="H59">
        <v>261276.69</v>
      </c>
      <c r="I59">
        <v>0</v>
      </c>
      <c r="J59" s="3">
        <v>552142.34</v>
      </c>
      <c r="K59" s="3">
        <v>247575.65</v>
      </c>
      <c r="L59">
        <v>14900</v>
      </c>
      <c r="M59">
        <v>0</v>
      </c>
      <c r="N59" s="3">
        <v>262475.65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16110.12</v>
      </c>
      <c r="I60">
        <v>0</v>
      </c>
      <c r="J60" s="3">
        <v>713595.38</v>
      </c>
      <c r="K60" s="3">
        <v>697485.26</v>
      </c>
      <c r="L60">
        <v>10643.01</v>
      </c>
      <c r="M60">
        <v>0</v>
      </c>
      <c r="N60" s="3">
        <v>708128.27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0</v>
      </c>
      <c r="L65">
        <v>0</v>
      </c>
      <c r="M65">
        <v>0</v>
      </c>
      <c r="N65" s="3">
        <v>0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461692.65</v>
      </c>
      <c r="H66">
        <v>0</v>
      </c>
      <c r="I66">
        <v>0</v>
      </c>
      <c r="J66" s="3">
        <v>461692.65</v>
      </c>
      <c r="K66" s="3">
        <v>63347.15</v>
      </c>
      <c r="L66">
        <v>0</v>
      </c>
      <c r="M66">
        <v>0</v>
      </c>
      <c r="N66" s="3">
        <v>63347.15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152329.14</v>
      </c>
      <c r="H67">
        <v>0</v>
      </c>
      <c r="I67">
        <v>0</v>
      </c>
      <c r="J67" s="3">
        <v>152329.14</v>
      </c>
      <c r="K67" s="3">
        <v>174484.11</v>
      </c>
      <c r="L67">
        <v>0</v>
      </c>
      <c r="M67">
        <v>0</v>
      </c>
      <c r="N67" s="3">
        <v>174484.11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325678.9</v>
      </c>
      <c r="I76">
        <v>0</v>
      </c>
      <c r="J76" s="3">
        <v>716162.8</v>
      </c>
      <c r="K76" s="3">
        <v>390483.9</v>
      </c>
      <c r="L76">
        <v>179737.05</v>
      </c>
      <c r="M76">
        <v>0</v>
      </c>
      <c r="N76" s="3">
        <v>570220.95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12360</v>
      </c>
      <c r="H97">
        <v>4000</v>
      </c>
      <c r="I97">
        <v>0</v>
      </c>
      <c r="J97" s="3">
        <v>16360</v>
      </c>
      <c r="K97" s="3">
        <v>9340</v>
      </c>
      <c r="L97">
        <v>10800</v>
      </c>
      <c r="M97">
        <v>0</v>
      </c>
      <c r="N97" s="3">
        <v>20140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-17863.64</v>
      </c>
      <c r="H107">
        <v>0</v>
      </c>
      <c r="I107">
        <v>0</v>
      </c>
      <c r="J107" s="3">
        <v>-17863.64</v>
      </c>
      <c r="K107" s="3">
        <v>-13490.3</v>
      </c>
      <c r="L107">
        <v>0</v>
      </c>
      <c r="M107">
        <v>0</v>
      </c>
      <c r="N107" s="3">
        <v>-13490.3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-18008424.27</v>
      </c>
      <c r="H111">
        <v>0</v>
      </c>
      <c r="I111">
        <v>0</v>
      </c>
      <c r="J111" s="3">
        <v>-18008424.27</v>
      </c>
      <c r="K111" s="3">
        <v>-17342561.45</v>
      </c>
      <c r="L111">
        <v>0</v>
      </c>
      <c r="M111">
        <v>0</v>
      </c>
      <c r="N111" s="3">
        <v>-17342561.45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-22704482.91</v>
      </c>
      <c r="H112">
        <v>0</v>
      </c>
      <c r="I112">
        <v>0</v>
      </c>
      <c r="J112" s="3">
        <v>-22704482.91</v>
      </c>
      <c r="K112" s="3">
        <v>-22520690.52</v>
      </c>
      <c r="L112">
        <v>0</v>
      </c>
      <c r="M112">
        <v>0</v>
      </c>
      <c r="N112" s="3">
        <v>-22520690.52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-342935.85</v>
      </c>
      <c r="H113">
        <v>0</v>
      </c>
      <c r="I113">
        <v>0</v>
      </c>
      <c r="J113" s="3">
        <v>-342935.85</v>
      </c>
      <c r="K113" s="3">
        <v>-342935.85</v>
      </c>
      <c r="L113">
        <v>0</v>
      </c>
      <c r="M113">
        <v>0</v>
      </c>
      <c r="N113" s="3">
        <v>-342935.85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-162013.14</v>
      </c>
      <c r="H114">
        <v>0</v>
      </c>
      <c r="I114">
        <v>0</v>
      </c>
      <c r="J114" s="3">
        <v>-162013.14</v>
      </c>
      <c r="K114" s="3">
        <v>-158532.42</v>
      </c>
      <c r="L114">
        <v>0</v>
      </c>
      <c r="M114">
        <v>0</v>
      </c>
      <c r="N114" s="3">
        <v>-158532.42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-2575833.3</v>
      </c>
      <c r="H115">
        <v>0</v>
      </c>
      <c r="I115">
        <v>0</v>
      </c>
      <c r="J115" s="3">
        <v>-2575833.3</v>
      </c>
      <c r="K115" s="3">
        <v>-2575833.3</v>
      </c>
      <c r="L115">
        <v>0</v>
      </c>
      <c r="M115">
        <v>0</v>
      </c>
      <c r="N115" s="3">
        <v>-2575833.3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-658629.67</v>
      </c>
      <c r="H116">
        <v>0</v>
      </c>
      <c r="I116">
        <v>0</v>
      </c>
      <c r="J116" s="3">
        <v>-658629.67</v>
      </c>
      <c r="K116" s="3">
        <v>-657855.53</v>
      </c>
      <c r="L116">
        <v>0</v>
      </c>
      <c r="M116">
        <v>0</v>
      </c>
      <c r="N116" s="3">
        <v>-657855.53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-209905.1</v>
      </c>
      <c r="H117">
        <v>0</v>
      </c>
      <c r="I117">
        <v>0</v>
      </c>
      <c r="J117" s="3">
        <v>-209905.1</v>
      </c>
      <c r="K117" s="3">
        <v>-182134.12</v>
      </c>
      <c r="L117">
        <v>0</v>
      </c>
      <c r="M117">
        <v>0</v>
      </c>
      <c r="N117" s="3">
        <v>-182134.12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-191061.7</v>
      </c>
      <c r="H118">
        <v>0</v>
      </c>
      <c r="I118">
        <v>0</v>
      </c>
      <c r="J118" s="3">
        <v>-191061.7</v>
      </c>
      <c r="K118" s="3">
        <v>-186255.45</v>
      </c>
      <c r="L118">
        <v>0</v>
      </c>
      <c r="M118">
        <v>0</v>
      </c>
      <c r="N118" s="3">
        <v>-186255.45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-303362.83</v>
      </c>
      <c r="H119">
        <v>0</v>
      </c>
      <c r="I119">
        <v>0</v>
      </c>
      <c r="J119" s="3">
        <v>-303362.83</v>
      </c>
      <c r="K119" s="3">
        <v>-303362.83</v>
      </c>
      <c r="L119">
        <v>0</v>
      </c>
      <c r="M119">
        <v>0</v>
      </c>
      <c r="N119" s="3">
        <v>-303362.83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6195743.61</v>
      </c>
      <c r="I127">
        <v>6199656.72</v>
      </c>
      <c r="J127" s="3">
        <v>-3913.11</v>
      </c>
      <c r="K127" s="3">
        <v>0</v>
      </c>
      <c r="L127">
        <v>5962865.59</v>
      </c>
      <c r="M127">
        <v>6008629.08</v>
      </c>
      <c r="N127" s="3">
        <v>-45763.49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4000</v>
      </c>
      <c r="I128">
        <v>4000</v>
      </c>
      <c r="J128" s="3">
        <v>0</v>
      </c>
      <c r="K128" s="3">
        <v>0</v>
      </c>
      <c r="L128">
        <v>10800</v>
      </c>
      <c r="M128">
        <v>10800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1929839.29</v>
      </c>
      <c r="I130">
        <v>1929839.29</v>
      </c>
      <c r="J130" s="3">
        <v>0</v>
      </c>
      <c r="K130" s="3">
        <v>0</v>
      </c>
      <c r="L130">
        <v>1526161.84</v>
      </c>
      <c r="M130">
        <v>1526161.84</v>
      </c>
      <c r="N130" s="3">
        <v>0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-674678.61</v>
      </c>
      <c r="H131">
        <v>674678.61</v>
      </c>
      <c r="I131">
        <v>0</v>
      </c>
      <c r="J131" s="3">
        <v>0</v>
      </c>
      <c r="K131" s="3">
        <v>-480482.76</v>
      </c>
      <c r="L131">
        <v>480482.76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-20685.76</v>
      </c>
      <c r="H134">
        <v>20685.76</v>
      </c>
      <c r="I134">
        <v>0</v>
      </c>
      <c r="J134" s="3">
        <v>0</v>
      </c>
      <c r="K134" s="3">
        <v>-88718.58</v>
      </c>
      <c r="L134">
        <v>88718.58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-10607.74</v>
      </c>
      <c r="H135">
        <v>49822.01</v>
      </c>
      <c r="I135">
        <v>39214.27</v>
      </c>
      <c r="J135" s="3">
        <v>0</v>
      </c>
      <c r="K135" s="3">
        <v>-9651.41</v>
      </c>
      <c r="L135">
        <v>64065.54</v>
      </c>
      <c r="M135">
        <v>54414.13</v>
      </c>
      <c r="N135" s="3">
        <v>0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-16695.37</v>
      </c>
      <c r="H141">
        <v>14340.24</v>
      </c>
      <c r="I141">
        <v>6333.53</v>
      </c>
      <c r="J141" s="3">
        <v>-8688.66</v>
      </c>
      <c r="K141" s="3">
        <v>-12681.61</v>
      </c>
      <c r="L141">
        <v>10391.88</v>
      </c>
      <c r="M141">
        <v>10548.49</v>
      </c>
      <c r="N141" s="3">
        <v>-12838.22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-36866.07</v>
      </c>
      <c r="H143">
        <v>103697.09</v>
      </c>
      <c r="I143">
        <v>68203.7</v>
      </c>
      <c r="J143" s="3">
        <v>-1372.68</v>
      </c>
      <c r="K143" s="3">
        <v>-942.43</v>
      </c>
      <c r="L143">
        <v>42843.25</v>
      </c>
      <c r="M143">
        <v>42563.11</v>
      </c>
      <c r="N143" s="3">
        <v>-662.29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0</v>
      </c>
      <c r="M146">
        <v>0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-81600.31</v>
      </c>
      <c r="H147">
        <v>122048.1</v>
      </c>
      <c r="I147">
        <v>11515.52</v>
      </c>
      <c r="J147" s="3">
        <v>28932.27</v>
      </c>
      <c r="K147" s="3">
        <v>-113364.01</v>
      </c>
      <c r="L147">
        <v>91293.17</v>
      </c>
      <c r="M147">
        <v>6746.8</v>
      </c>
      <c r="N147" s="3">
        <v>-28817.64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28587.94</v>
      </c>
      <c r="I148">
        <v>28587.94</v>
      </c>
      <c r="J148" s="3">
        <v>0</v>
      </c>
      <c r="K148" s="3">
        <v>0</v>
      </c>
      <c r="L148">
        <v>39786.75</v>
      </c>
      <c r="M148">
        <v>39786.75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0</v>
      </c>
      <c r="H149">
        <v>0</v>
      </c>
      <c r="I149">
        <v>0</v>
      </c>
      <c r="J149" s="3">
        <v>0</v>
      </c>
      <c r="K149" s="3">
        <v>-3256.2</v>
      </c>
      <c r="L149">
        <v>3256.2</v>
      </c>
      <c r="M149">
        <v>0</v>
      </c>
      <c r="N149" s="3">
        <v>0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6696208.59</v>
      </c>
      <c r="I151">
        <v>5512486.15</v>
      </c>
      <c r="J151" s="3">
        <v>1183722.44</v>
      </c>
      <c r="K151" s="3">
        <v>0</v>
      </c>
      <c r="L151">
        <v>10423871.35</v>
      </c>
      <c r="M151">
        <v>8964186.85</v>
      </c>
      <c r="N151" s="3">
        <v>1459684.5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4361.2</v>
      </c>
      <c r="I154">
        <v>961.2</v>
      </c>
      <c r="J154" s="3">
        <v>3400</v>
      </c>
      <c r="K154" s="3">
        <v>0</v>
      </c>
      <c r="L154">
        <v>11253.04</v>
      </c>
      <c r="M154">
        <v>453.04</v>
      </c>
      <c r="N154" s="3">
        <v>10800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4726761.73</v>
      </c>
      <c r="H155">
        <v>1467.92</v>
      </c>
      <c r="I155">
        <v>1490491.02</v>
      </c>
      <c r="J155" s="3">
        <v>3237738.63</v>
      </c>
      <c r="K155" s="3">
        <v>4706713.75</v>
      </c>
      <c r="L155">
        <v>80.46</v>
      </c>
      <c r="M155">
        <v>1643297.98</v>
      </c>
      <c r="N155" s="3">
        <v>3063496.23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259552.06</v>
      </c>
      <c r="H158">
        <v>0</v>
      </c>
      <c r="I158">
        <v>5640</v>
      </c>
      <c r="J158" s="3">
        <v>253912.06</v>
      </c>
      <c r="K158" s="3">
        <v>524784.73</v>
      </c>
      <c r="L158">
        <v>0</v>
      </c>
      <c r="M158">
        <v>350285.53</v>
      </c>
      <c r="N158" s="3">
        <v>174499.2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86067.11</v>
      </c>
      <c r="J159" s="3">
        <v>-86067.11</v>
      </c>
      <c r="K159" s="3">
        <v>0</v>
      </c>
      <c r="L159">
        <v>0</v>
      </c>
      <c r="M159">
        <v>560.05</v>
      </c>
      <c r="N159" s="3">
        <v>-560.05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103697.09</v>
      </c>
      <c r="J167" s="3">
        <v>-103697.09</v>
      </c>
      <c r="K167" s="3">
        <v>0</v>
      </c>
      <c r="L167">
        <v>0</v>
      </c>
      <c r="M167">
        <v>42843.25</v>
      </c>
      <c r="N167" s="3">
        <v>-42843.25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34108.34</v>
      </c>
      <c r="J168" s="3">
        <v>-34108.34</v>
      </c>
      <c r="K168" s="3">
        <v>0</v>
      </c>
      <c r="L168">
        <v>0</v>
      </c>
      <c r="M168">
        <v>84458.93</v>
      </c>
      <c r="N168" s="3">
        <v>-84458.93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103697.09</v>
      </c>
      <c r="I176">
        <v>0</v>
      </c>
      <c r="J176" s="3">
        <v>103697.09</v>
      </c>
      <c r="K176" s="3">
        <v>0</v>
      </c>
      <c r="L176">
        <v>42843.25</v>
      </c>
      <c r="M176">
        <v>0</v>
      </c>
      <c r="N176" s="3">
        <v>42843.25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14823.5</v>
      </c>
      <c r="H197">
        <v>67600.05</v>
      </c>
      <c r="I197">
        <v>60405.01</v>
      </c>
      <c r="J197" s="3">
        <v>22018.54</v>
      </c>
      <c r="K197" s="3">
        <v>16511.5</v>
      </c>
      <c r="L197">
        <v>125716.44</v>
      </c>
      <c r="M197">
        <v>74784.34</v>
      </c>
      <c r="N197" s="3">
        <v>67443.6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4744.94</v>
      </c>
      <c r="H207">
        <v>6344.63</v>
      </c>
      <c r="I207">
        <v>4144.19</v>
      </c>
      <c r="J207" s="3">
        <v>6945.38</v>
      </c>
      <c r="K207" s="3">
        <v>4643.2</v>
      </c>
      <c r="L207">
        <v>10564.39</v>
      </c>
      <c r="M207">
        <v>4525.66</v>
      </c>
      <c r="N207" s="3">
        <v>10681.93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42800.21</v>
      </c>
      <c r="H209">
        <v>0</v>
      </c>
      <c r="I209">
        <v>42800.21</v>
      </c>
      <c r="J209" s="3">
        <v>0</v>
      </c>
      <c r="K209" s="3">
        <v>0</v>
      </c>
      <c r="L209">
        <v>0</v>
      </c>
      <c r="M209">
        <v>0</v>
      </c>
      <c r="N209" s="3">
        <v>0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6231.88</v>
      </c>
      <c r="H213">
        <v>38550.55</v>
      </c>
      <c r="I213">
        <v>17473.94</v>
      </c>
      <c r="J213" s="3">
        <v>27308.49</v>
      </c>
      <c r="K213" s="3">
        <v>7201.2</v>
      </c>
      <c r="L213">
        <v>52819.36</v>
      </c>
      <c r="M213">
        <v>60020.56</v>
      </c>
      <c r="N213" s="3">
        <v>0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0</v>
      </c>
      <c r="H214">
        <v>5929.04</v>
      </c>
      <c r="I214">
        <v>5929.04</v>
      </c>
      <c r="J214" s="3">
        <v>0</v>
      </c>
      <c r="K214" s="3">
        <v>-11781.96</v>
      </c>
      <c r="L214">
        <v>52329.88</v>
      </c>
      <c r="M214">
        <v>67226.22</v>
      </c>
      <c r="N214" s="3">
        <v>-26678.3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-220929.96</v>
      </c>
      <c r="H215">
        <v>380106.89</v>
      </c>
      <c r="I215">
        <v>366818.97</v>
      </c>
      <c r="J215" s="3">
        <v>-207642.04</v>
      </c>
      <c r="K215" s="3">
        <v>-195671.19</v>
      </c>
      <c r="L215">
        <v>341501.01</v>
      </c>
      <c r="M215">
        <v>335492.48</v>
      </c>
      <c r="N215" s="3">
        <v>-189662.66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-3689.02</v>
      </c>
      <c r="H216">
        <v>6536.95</v>
      </c>
      <c r="I216">
        <v>4695.33</v>
      </c>
      <c r="J216" s="3">
        <v>-1847.4</v>
      </c>
      <c r="K216" s="3">
        <v>-5449.8</v>
      </c>
      <c r="L216">
        <v>9428.65</v>
      </c>
      <c r="M216">
        <v>6283.08</v>
      </c>
      <c r="N216" s="3">
        <v>-2304.23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0</v>
      </c>
      <c r="H217">
        <v>0</v>
      </c>
      <c r="I217">
        <v>1918.86</v>
      </c>
      <c r="J217" s="3">
        <v>-1918.86</v>
      </c>
      <c r="K217" s="3">
        <v>-977.36</v>
      </c>
      <c r="L217">
        <v>977.36</v>
      </c>
      <c r="M217">
        <v>1928.5</v>
      </c>
      <c r="N217" s="3">
        <v>-1928.5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-127884.62</v>
      </c>
      <c r="H219">
        <v>699871.94</v>
      </c>
      <c r="I219">
        <v>701255.58</v>
      </c>
      <c r="J219" s="3">
        <v>-129268.26</v>
      </c>
      <c r="K219" s="3">
        <v>-121887.16</v>
      </c>
      <c r="L219">
        <v>659007.75</v>
      </c>
      <c r="M219">
        <v>656633.99</v>
      </c>
      <c r="N219" s="3">
        <v>-119513.4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-24967.8</v>
      </c>
      <c r="H221">
        <v>85441.22</v>
      </c>
      <c r="I221">
        <v>84513.98</v>
      </c>
      <c r="J221" s="3">
        <v>-24040.56</v>
      </c>
      <c r="K221" s="3">
        <v>-22846.84</v>
      </c>
      <c r="L221">
        <v>82278.17</v>
      </c>
      <c r="M221">
        <v>83166.61</v>
      </c>
      <c r="N221" s="3">
        <v>-23735.28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-3323.27</v>
      </c>
      <c r="H223">
        <v>66866.91</v>
      </c>
      <c r="I223">
        <v>67600.05</v>
      </c>
      <c r="J223" s="3">
        <v>-4056.41</v>
      </c>
      <c r="K223" s="3">
        <v>-3125.11</v>
      </c>
      <c r="L223">
        <v>128841.55</v>
      </c>
      <c r="M223">
        <v>125716.44</v>
      </c>
      <c r="N223" s="3">
        <v>0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0</v>
      </c>
      <c r="M224">
        <v>0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-2936925.11</v>
      </c>
      <c r="H227">
        <v>0</v>
      </c>
      <c r="I227">
        <v>0</v>
      </c>
      <c r="J227" s="3">
        <v>-2936925.11</v>
      </c>
      <c r="K227" s="3">
        <v>-3041380.73</v>
      </c>
      <c r="L227">
        <v>0</v>
      </c>
      <c r="M227">
        <v>0</v>
      </c>
      <c r="N227" s="3">
        <v>-3041380.73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-275331.95</v>
      </c>
      <c r="H233">
        <v>157511.95</v>
      </c>
      <c r="I233">
        <v>0</v>
      </c>
      <c r="J233" s="3">
        <v>-117820</v>
      </c>
      <c r="K233" s="3">
        <v>-472563.21</v>
      </c>
      <c r="L233">
        <v>275359.2</v>
      </c>
      <c r="M233">
        <v>0</v>
      </c>
      <c r="N233" s="3">
        <v>-197204.01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-12360</v>
      </c>
      <c r="H256">
        <v>0</v>
      </c>
      <c r="I256">
        <v>4000</v>
      </c>
      <c r="J256" s="3">
        <v>-16360</v>
      </c>
      <c r="K256" s="3">
        <v>-9340</v>
      </c>
      <c r="L256">
        <v>0</v>
      </c>
      <c r="M256">
        <v>10800</v>
      </c>
      <c r="N256" s="3">
        <v>-20140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2500000</v>
      </c>
      <c r="H260">
        <v>0</v>
      </c>
      <c r="I260">
        <v>0</v>
      </c>
      <c r="J260" s="3">
        <v>2500000</v>
      </c>
      <c r="K260" s="3">
        <v>0</v>
      </c>
      <c r="L260">
        <v>0</v>
      </c>
      <c r="M260">
        <v>0</v>
      </c>
      <c r="N260" s="3">
        <v>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0</v>
      </c>
      <c r="H270">
        <v>2288001.44</v>
      </c>
      <c r="I270">
        <v>2288001.44</v>
      </c>
      <c r="J270" s="3">
        <v>0</v>
      </c>
      <c r="K270" s="3">
        <v>0</v>
      </c>
      <c r="L270">
        <v>5117595.5</v>
      </c>
      <c r="M270">
        <v>5117595.5</v>
      </c>
      <c r="N270" s="3">
        <v>0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0</v>
      </c>
      <c r="H272">
        <v>2299605.5</v>
      </c>
      <c r="I272">
        <v>2299605.5</v>
      </c>
      <c r="J272" s="3">
        <v>0</v>
      </c>
      <c r="K272" s="3">
        <v>0</v>
      </c>
      <c r="L272">
        <v>5114513.55</v>
      </c>
      <c r="M272">
        <v>5114513.55</v>
      </c>
      <c r="N272" s="3">
        <v>0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4771923.25</v>
      </c>
      <c r="I277">
        <v>4771923.25</v>
      </c>
      <c r="J277" s="3">
        <v>0</v>
      </c>
      <c r="K277" s="3">
        <v>0</v>
      </c>
      <c r="L277">
        <v>5831692.77</v>
      </c>
      <c r="M277">
        <v>5831692.77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1624444.54</v>
      </c>
      <c r="I280">
        <v>1624444.54</v>
      </c>
      <c r="J280" s="3">
        <v>0</v>
      </c>
      <c r="K280" s="3">
        <v>0</v>
      </c>
      <c r="L280">
        <v>1530715.67</v>
      </c>
      <c r="M280">
        <v>1530715.67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5531240.78</v>
      </c>
      <c r="I281">
        <v>5531240.78</v>
      </c>
      <c r="J281" s="3">
        <v>0</v>
      </c>
      <c r="K281" s="3">
        <v>0</v>
      </c>
      <c r="L281">
        <v>5179659.16</v>
      </c>
      <c r="M281">
        <v>5179659.16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1943990.65</v>
      </c>
      <c r="I282">
        <v>1943990.65</v>
      </c>
      <c r="J282" s="3">
        <v>0</v>
      </c>
      <c r="K282" s="3">
        <v>0</v>
      </c>
      <c r="L282">
        <v>1595914.41</v>
      </c>
      <c r="M282">
        <v>1595914.41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2158819.66</v>
      </c>
      <c r="I283">
        <v>2158819.66</v>
      </c>
      <c r="J283" s="3">
        <v>0</v>
      </c>
      <c r="K283" s="3">
        <v>0</v>
      </c>
      <c r="L283">
        <v>2023154.61</v>
      </c>
      <c r="M283">
        <v>2023154.61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6240</v>
      </c>
      <c r="I285">
        <v>6240</v>
      </c>
      <c r="J285" s="3">
        <v>0</v>
      </c>
      <c r="K285" s="3">
        <v>0</v>
      </c>
      <c r="L285">
        <v>4890</v>
      </c>
      <c r="M285">
        <v>4890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53849.8</v>
      </c>
      <c r="I286">
        <v>53849.8</v>
      </c>
      <c r="J286" s="3">
        <v>0</v>
      </c>
      <c r="K286" s="3">
        <v>0</v>
      </c>
      <c r="L286">
        <v>119065.52</v>
      </c>
      <c r="M286">
        <v>119065.52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-74178.86</v>
      </c>
      <c r="H293">
        <v>9931.91</v>
      </c>
      <c r="I293">
        <v>3612.93</v>
      </c>
      <c r="J293" s="3">
        <v>-67859.88</v>
      </c>
      <c r="K293" s="3">
        <v>-66076.89</v>
      </c>
      <c r="L293">
        <v>3167.83</v>
      </c>
      <c r="M293">
        <v>15672.45</v>
      </c>
      <c r="N293" s="3">
        <v>-78581.51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6749.78</v>
      </c>
      <c r="H301">
        <v>1802.65</v>
      </c>
      <c r="I301">
        <v>5343.35</v>
      </c>
      <c r="J301" s="3">
        <v>3209.08</v>
      </c>
      <c r="K301" s="3">
        <v>10839.3</v>
      </c>
      <c r="L301">
        <v>543.81</v>
      </c>
      <c r="M301">
        <v>1023.42</v>
      </c>
      <c r="N301" s="3">
        <v>10359.69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2643368.15</v>
      </c>
      <c r="H303">
        <v>6136019.42</v>
      </c>
      <c r="I303">
        <v>7793493.82</v>
      </c>
      <c r="J303" s="3">
        <v>985893.75</v>
      </c>
      <c r="K303" s="3">
        <v>1962947.2</v>
      </c>
      <c r="L303">
        <v>8625291.29</v>
      </c>
      <c r="M303">
        <v>7050074.81</v>
      </c>
      <c r="N303" s="3">
        <v>3538163.68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365396.14</v>
      </c>
      <c r="H304">
        <v>820704.74</v>
      </c>
      <c r="I304">
        <v>1033446.74</v>
      </c>
      <c r="J304" s="3">
        <v>152654.14</v>
      </c>
      <c r="K304" s="3">
        <v>402939.61</v>
      </c>
      <c r="L304">
        <v>1305447.78</v>
      </c>
      <c r="M304">
        <v>1078344.4</v>
      </c>
      <c r="N304" s="3">
        <v>630042.99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2000</v>
      </c>
      <c r="H307">
        <v>0</v>
      </c>
      <c r="I307">
        <v>2000</v>
      </c>
      <c r="J307" s="3">
        <v>0</v>
      </c>
      <c r="K307" s="3">
        <v>0</v>
      </c>
      <c r="L307">
        <v>0</v>
      </c>
      <c r="M307">
        <v>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149.4</v>
      </c>
      <c r="H309">
        <v>0</v>
      </c>
      <c r="I309">
        <v>149.4</v>
      </c>
      <c r="J309" s="3">
        <v>0</v>
      </c>
      <c r="K309" s="3">
        <v>0</v>
      </c>
      <c r="L309">
        <v>0</v>
      </c>
      <c r="M309">
        <v>0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1228.72</v>
      </c>
      <c r="H310">
        <v>0</v>
      </c>
      <c r="I310">
        <v>1228.72</v>
      </c>
      <c r="J310" s="3">
        <v>0</v>
      </c>
      <c r="K310" s="3">
        <v>0</v>
      </c>
      <c r="L310">
        <v>0</v>
      </c>
      <c r="M310">
        <v>0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189495.5</v>
      </c>
      <c r="H312">
        <v>83765.44</v>
      </c>
      <c r="I312">
        <v>42516.98</v>
      </c>
      <c r="J312" s="3">
        <v>230743.96</v>
      </c>
      <c r="K312" s="3">
        <v>423563.63</v>
      </c>
      <c r="L312">
        <v>177852.06</v>
      </c>
      <c r="M312">
        <v>441812.5</v>
      </c>
      <c r="N312" s="3">
        <v>159603.19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238010.13</v>
      </c>
      <c r="H313">
        <v>42471.53</v>
      </c>
      <c r="I313">
        <v>200100</v>
      </c>
      <c r="J313" s="3">
        <v>80381.66</v>
      </c>
      <c r="K313" s="3">
        <v>214718.91</v>
      </c>
      <c r="L313">
        <v>142399.99</v>
      </c>
      <c r="M313">
        <v>200000</v>
      </c>
      <c r="N313" s="3">
        <v>157118.9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1729704.99</v>
      </c>
      <c r="H314">
        <v>156507.66</v>
      </c>
      <c r="I314">
        <v>0</v>
      </c>
      <c r="J314" s="3">
        <v>1886212.65</v>
      </c>
      <c r="K314" s="3">
        <v>319916.07</v>
      </c>
      <c r="L314">
        <v>2396301.65</v>
      </c>
      <c r="M314">
        <v>2500000</v>
      </c>
      <c r="N314" s="3">
        <v>216217.72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0</v>
      </c>
      <c r="H315">
        <v>0</v>
      </c>
      <c r="I315">
        <v>0</v>
      </c>
      <c r="J315" s="3">
        <v>0</v>
      </c>
      <c r="K315" s="3">
        <v>3000000</v>
      </c>
      <c r="L315">
        <v>2500000</v>
      </c>
      <c r="M315">
        <v>1500000</v>
      </c>
      <c r="N315" s="3">
        <v>4000000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419259.35</v>
      </c>
      <c r="H317">
        <v>535047.59</v>
      </c>
      <c r="I317">
        <v>730118.43</v>
      </c>
      <c r="J317" s="3">
        <v>224188.51</v>
      </c>
      <c r="K317" s="3">
        <v>437064.32</v>
      </c>
      <c r="L317">
        <v>948913.48</v>
      </c>
      <c r="M317">
        <v>686057.53</v>
      </c>
      <c r="N317" s="3">
        <v>699920.27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36187.88</v>
      </c>
      <c r="I336">
        <v>0</v>
      </c>
      <c r="J336" s="3">
        <v>36187.88</v>
      </c>
      <c r="K336" s="3">
        <v>0</v>
      </c>
      <c r="L336">
        <v>27263.55</v>
      </c>
      <c r="M336">
        <v>0</v>
      </c>
      <c r="N336" s="3">
        <v>27263.55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247780.16</v>
      </c>
      <c r="I337">
        <v>0</v>
      </c>
      <c r="J337" s="3">
        <v>247780.16</v>
      </c>
      <c r="K337" s="3">
        <v>0</v>
      </c>
      <c r="L337">
        <v>230936</v>
      </c>
      <c r="M337">
        <v>0</v>
      </c>
      <c r="N337" s="3">
        <v>230936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975090.21</v>
      </c>
      <c r="I338">
        <v>0</v>
      </c>
      <c r="J338" s="3">
        <v>975090.21</v>
      </c>
      <c r="K338" s="3">
        <v>0</v>
      </c>
      <c r="L338">
        <v>968193.79</v>
      </c>
      <c r="M338">
        <v>0</v>
      </c>
      <c r="N338" s="3">
        <v>968193.79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71842.2</v>
      </c>
      <c r="I339">
        <v>0</v>
      </c>
      <c r="J339" s="3">
        <v>71842.2</v>
      </c>
      <c r="K339" s="3">
        <v>0</v>
      </c>
      <c r="L339">
        <v>65551.03</v>
      </c>
      <c r="M339">
        <v>0</v>
      </c>
      <c r="N339" s="3">
        <v>65551.03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61191.53</v>
      </c>
      <c r="I340">
        <v>0</v>
      </c>
      <c r="J340" s="3">
        <v>61191.53</v>
      </c>
      <c r="K340" s="3">
        <v>0</v>
      </c>
      <c r="L340">
        <v>61778.48</v>
      </c>
      <c r="M340">
        <v>0</v>
      </c>
      <c r="N340" s="3">
        <v>61778.48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53965.7</v>
      </c>
      <c r="I342">
        <v>0</v>
      </c>
      <c r="J342" s="3">
        <v>53965.7</v>
      </c>
      <c r="K342" s="3">
        <v>0</v>
      </c>
      <c r="L342">
        <v>64538.11</v>
      </c>
      <c r="M342">
        <v>0</v>
      </c>
      <c r="N342" s="3">
        <v>64538.11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329377.3</v>
      </c>
      <c r="I343">
        <v>0</v>
      </c>
      <c r="J343" s="3">
        <v>329377.3</v>
      </c>
      <c r="K343" s="3">
        <v>0</v>
      </c>
      <c r="L343">
        <v>337631.92</v>
      </c>
      <c r="M343">
        <v>0</v>
      </c>
      <c r="N343" s="3">
        <v>337631.92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220623.2</v>
      </c>
      <c r="I344">
        <v>0</v>
      </c>
      <c r="J344" s="3">
        <v>220623.2</v>
      </c>
      <c r="K344" s="3">
        <v>0</v>
      </c>
      <c r="L344">
        <v>215845.94</v>
      </c>
      <c r="M344">
        <v>0</v>
      </c>
      <c r="N344" s="3">
        <v>215845.94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2158260.44</v>
      </c>
      <c r="I348">
        <v>0</v>
      </c>
      <c r="J348" s="3">
        <v>2158260.44</v>
      </c>
      <c r="K348" s="3">
        <v>0</v>
      </c>
      <c r="L348">
        <v>2022694.42</v>
      </c>
      <c r="M348">
        <v>0</v>
      </c>
      <c r="N348" s="3">
        <v>2022694.42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8924.46</v>
      </c>
      <c r="I349">
        <v>0</v>
      </c>
      <c r="J349" s="3">
        <v>8924.46</v>
      </c>
      <c r="K349" s="3">
        <v>0</v>
      </c>
      <c r="L349">
        <v>18078.96</v>
      </c>
      <c r="M349">
        <v>0</v>
      </c>
      <c r="N349" s="3">
        <v>18078.96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581383.08</v>
      </c>
      <c r="I350">
        <v>0</v>
      </c>
      <c r="J350" s="3">
        <v>581383.08</v>
      </c>
      <c r="K350" s="3">
        <v>0</v>
      </c>
      <c r="L350">
        <v>546458.92</v>
      </c>
      <c r="M350">
        <v>0</v>
      </c>
      <c r="N350" s="3">
        <v>546458.92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42091.37</v>
      </c>
      <c r="I351">
        <v>0</v>
      </c>
      <c r="J351" s="3">
        <v>42091.37</v>
      </c>
      <c r="K351" s="3">
        <v>0</v>
      </c>
      <c r="L351">
        <v>41163.88</v>
      </c>
      <c r="M351">
        <v>0</v>
      </c>
      <c r="N351" s="3">
        <v>41163.88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11179.09</v>
      </c>
      <c r="I352">
        <v>0</v>
      </c>
      <c r="J352" s="3">
        <v>11179.09</v>
      </c>
      <c r="K352" s="3">
        <v>0</v>
      </c>
      <c r="L352">
        <v>21470.43</v>
      </c>
      <c r="M352">
        <v>0</v>
      </c>
      <c r="N352" s="3">
        <v>21470.43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1701</v>
      </c>
      <c r="I353">
        <v>0</v>
      </c>
      <c r="J353" s="3">
        <v>1701</v>
      </c>
      <c r="K353" s="3">
        <v>0</v>
      </c>
      <c r="L353">
        <v>1701</v>
      </c>
      <c r="M353">
        <v>0</v>
      </c>
      <c r="N353" s="3">
        <v>1701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165717.34</v>
      </c>
      <c r="I355">
        <v>0</v>
      </c>
      <c r="J355" s="3">
        <v>165717.34</v>
      </c>
      <c r="K355" s="3">
        <v>0</v>
      </c>
      <c r="L355">
        <v>191489.81</v>
      </c>
      <c r="M355">
        <v>0</v>
      </c>
      <c r="N355" s="3">
        <v>191489.81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1234341.76</v>
      </c>
      <c r="I357">
        <v>0</v>
      </c>
      <c r="J357" s="3">
        <v>1234341.76</v>
      </c>
      <c r="K357" s="3">
        <v>0</v>
      </c>
      <c r="L357">
        <v>1193832.84</v>
      </c>
      <c r="M357">
        <v>0</v>
      </c>
      <c r="N357" s="3">
        <v>1193832.84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6065.6</v>
      </c>
      <c r="I360">
        <v>0</v>
      </c>
      <c r="J360" s="3">
        <v>6065.6</v>
      </c>
      <c r="K360" s="3">
        <v>0</v>
      </c>
      <c r="L360">
        <v>9293.81</v>
      </c>
      <c r="M360">
        <v>0</v>
      </c>
      <c r="N360" s="3">
        <v>9293.81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0</v>
      </c>
      <c r="I367">
        <v>0</v>
      </c>
      <c r="J367" s="3">
        <v>0</v>
      </c>
      <c r="K367" s="3">
        <v>0</v>
      </c>
      <c r="L367">
        <v>0</v>
      </c>
      <c r="M367">
        <v>0</v>
      </c>
      <c r="N367" s="3">
        <v>0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</v>
      </c>
      <c r="I374">
        <v>0</v>
      </c>
      <c r="J374" s="3">
        <v>0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0</v>
      </c>
      <c r="I378">
        <v>0</v>
      </c>
      <c r="J378" s="3">
        <v>0</v>
      </c>
      <c r="K378" s="3">
        <v>0</v>
      </c>
      <c r="L378">
        <v>0</v>
      </c>
      <c r="M378">
        <v>0</v>
      </c>
      <c r="N378" s="3">
        <v>0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0</v>
      </c>
      <c r="I382">
        <v>0</v>
      </c>
      <c r="J382" s="3">
        <v>0</v>
      </c>
      <c r="K382" s="3">
        <v>0</v>
      </c>
      <c r="L382">
        <v>0</v>
      </c>
      <c r="M382">
        <v>0</v>
      </c>
      <c r="N382" s="3">
        <v>0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0</v>
      </c>
      <c r="I383">
        <v>0</v>
      </c>
      <c r="J383" s="3">
        <v>0</v>
      </c>
      <c r="K383" s="3">
        <v>0</v>
      </c>
      <c r="L383">
        <v>0</v>
      </c>
      <c r="M383">
        <v>0</v>
      </c>
      <c r="N383" s="3">
        <v>0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0</v>
      </c>
      <c r="M384">
        <v>0</v>
      </c>
      <c r="N384" s="3">
        <v>0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0</v>
      </c>
      <c r="I385">
        <v>0</v>
      </c>
      <c r="J385" s="3">
        <v>0</v>
      </c>
      <c r="K385" s="3">
        <v>0</v>
      </c>
      <c r="L385">
        <v>0</v>
      </c>
      <c r="M385">
        <v>0</v>
      </c>
      <c r="N385" s="3">
        <v>0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0</v>
      </c>
      <c r="M386">
        <v>0</v>
      </c>
      <c r="N386" s="3">
        <v>0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0</v>
      </c>
      <c r="I387">
        <v>0</v>
      </c>
      <c r="J387" s="3">
        <v>0</v>
      </c>
      <c r="K387" s="3">
        <v>0</v>
      </c>
      <c r="L387">
        <v>0</v>
      </c>
      <c r="M387">
        <v>0</v>
      </c>
      <c r="N387" s="3">
        <v>0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0</v>
      </c>
      <c r="I388">
        <v>0</v>
      </c>
      <c r="J388" s="3">
        <v>0</v>
      </c>
      <c r="K388" s="3">
        <v>0</v>
      </c>
      <c r="L388">
        <v>0</v>
      </c>
      <c r="M388">
        <v>0</v>
      </c>
      <c r="N388" s="3">
        <v>0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0</v>
      </c>
      <c r="I389">
        <v>0</v>
      </c>
      <c r="J389" s="3">
        <v>0</v>
      </c>
      <c r="K389" s="3">
        <v>0</v>
      </c>
      <c r="L389">
        <v>0</v>
      </c>
      <c r="M389">
        <v>0</v>
      </c>
      <c r="N389" s="3">
        <v>0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0</v>
      </c>
      <c r="M390">
        <v>0</v>
      </c>
      <c r="N390" s="3">
        <v>0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0</v>
      </c>
      <c r="I396">
        <v>0</v>
      </c>
      <c r="J396" s="3">
        <v>0</v>
      </c>
      <c r="K396" s="3">
        <v>0</v>
      </c>
      <c r="L396">
        <v>0</v>
      </c>
      <c r="M396">
        <v>0</v>
      </c>
      <c r="N396" s="3">
        <v>0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13124</v>
      </c>
      <c r="J398" s="3">
        <v>-13124</v>
      </c>
      <c r="K398" s="3">
        <v>0</v>
      </c>
      <c r="L398">
        <v>0</v>
      </c>
      <c r="M398">
        <v>15751.44</v>
      </c>
      <c r="N398" s="3">
        <v>-15751.44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3004.77</v>
      </c>
      <c r="I399">
        <v>12011.49</v>
      </c>
      <c r="J399" s="3">
        <v>-9006.72</v>
      </c>
      <c r="K399" s="3">
        <v>0</v>
      </c>
      <c r="L399">
        <v>2827.31</v>
      </c>
      <c r="M399">
        <v>2672104.46</v>
      </c>
      <c r="N399" s="3">
        <v>-2669277.15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38473.35</v>
      </c>
      <c r="I400">
        <v>1572612.99</v>
      </c>
      <c r="J400" s="3">
        <v>-1534139.64</v>
      </c>
      <c r="K400" s="3">
        <v>0</v>
      </c>
      <c r="L400">
        <v>9125.09</v>
      </c>
      <c r="M400">
        <v>1483035.59</v>
      </c>
      <c r="N400" s="3">
        <v>-1473910.5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75419.98</v>
      </c>
      <c r="I401">
        <v>242160.09</v>
      </c>
      <c r="J401" s="3">
        <v>-166740.11</v>
      </c>
      <c r="K401" s="3">
        <v>0</v>
      </c>
      <c r="L401">
        <v>5444.56</v>
      </c>
      <c r="M401">
        <v>429838</v>
      </c>
      <c r="N401" s="3">
        <v>-424393.44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37311.19</v>
      </c>
      <c r="I402">
        <v>94710.29</v>
      </c>
      <c r="J402" s="3">
        <v>-57399.1</v>
      </c>
      <c r="K402" s="3">
        <v>0</v>
      </c>
      <c r="L402">
        <v>4863.09</v>
      </c>
      <c r="M402">
        <v>52568.59</v>
      </c>
      <c r="N402" s="3">
        <v>-47705.5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14716.39</v>
      </c>
      <c r="I404">
        <v>67120.95</v>
      </c>
      <c r="J404" s="3">
        <v>-52404.56</v>
      </c>
      <c r="K404" s="3">
        <v>0</v>
      </c>
      <c r="L404">
        <v>14783.42</v>
      </c>
      <c r="M404">
        <v>95185.62</v>
      </c>
      <c r="N404" s="3">
        <v>-80402.2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7408.5</v>
      </c>
      <c r="I407">
        <v>858970.12</v>
      </c>
      <c r="J407" s="3">
        <v>-851561.62</v>
      </c>
      <c r="K407" s="3">
        <v>0</v>
      </c>
      <c r="L407">
        <v>85221.52</v>
      </c>
      <c r="M407">
        <v>1344096.06</v>
      </c>
      <c r="N407" s="3">
        <v>-1258874.54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24</v>
      </c>
      <c r="I408">
        <v>2677.92</v>
      </c>
      <c r="J408" s="3">
        <v>-2653.92</v>
      </c>
      <c r="K408" s="3">
        <v>0</v>
      </c>
      <c r="L408">
        <v>0</v>
      </c>
      <c r="M408">
        <v>3975.44</v>
      </c>
      <c r="N408" s="3">
        <v>-3975.44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71.86</v>
      </c>
      <c r="I409">
        <v>48554.95</v>
      </c>
      <c r="J409" s="3">
        <v>-48483.09</v>
      </c>
      <c r="K409" s="3">
        <v>0</v>
      </c>
      <c r="L409">
        <v>767.36</v>
      </c>
      <c r="M409">
        <v>54612.71</v>
      </c>
      <c r="N409" s="3">
        <v>-53845.35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0</v>
      </c>
      <c r="N411" s="3">
        <v>0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0</v>
      </c>
      <c r="J413" s="3">
        <v>0</v>
      </c>
      <c r="K413" s="3">
        <v>0</v>
      </c>
      <c r="L413">
        <v>0</v>
      </c>
      <c r="M413">
        <v>0</v>
      </c>
      <c r="N413" s="3">
        <v>0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3246283.53</v>
      </c>
      <c r="J416" s="3">
        <v>-3246283.53</v>
      </c>
      <c r="K416" s="3">
        <v>0</v>
      </c>
      <c r="L416">
        <v>0</v>
      </c>
      <c r="M416">
        <v>3676717.28</v>
      </c>
      <c r="N416" s="3">
        <v>-3676717.28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0</v>
      </c>
      <c r="I418">
        <v>264973.12</v>
      </c>
      <c r="J418" s="3">
        <v>-264973.12</v>
      </c>
      <c r="K418" s="3">
        <v>0</v>
      </c>
      <c r="L418">
        <v>0</v>
      </c>
      <c r="M418">
        <v>249383.64</v>
      </c>
      <c r="N418" s="3">
        <v>-249383.64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0</v>
      </c>
      <c r="J426" s="3">
        <v>0</v>
      </c>
      <c r="K426" s="3">
        <v>0</v>
      </c>
      <c r="L426">
        <v>0</v>
      </c>
      <c r="M426">
        <v>0</v>
      </c>
      <c r="N426" s="3">
        <v>0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361.2</v>
      </c>
      <c r="J433" s="3">
        <v>-361.2</v>
      </c>
      <c r="K433" s="3">
        <v>0</v>
      </c>
      <c r="L433">
        <v>0</v>
      </c>
      <c r="M433">
        <v>453.04</v>
      </c>
      <c r="N433" s="3">
        <v>-453.04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1265.01</v>
      </c>
      <c r="I438">
        <v>22247.97</v>
      </c>
      <c r="J438" s="3">
        <v>-20982.96</v>
      </c>
      <c r="K438" s="3">
        <v>0</v>
      </c>
      <c r="L438">
        <v>184.86</v>
      </c>
      <c r="M438">
        <v>104125.59</v>
      </c>
      <c r="N438" s="3">
        <v>-103940.73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2935.83</v>
      </c>
      <c r="I444">
        <v>5805.11</v>
      </c>
      <c r="J444" s="3">
        <v>-2869.28</v>
      </c>
      <c r="K444" s="3">
        <v>0</v>
      </c>
      <c r="L444">
        <v>1187.68</v>
      </c>
      <c r="M444">
        <v>43042.63</v>
      </c>
      <c r="N444" s="3">
        <v>-41854.95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31717.98</v>
      </c>
      <c r="J445" s="3">
        <v>-31717.98</v>
      </c>
      <c r="K445" s="3">
        <v>0</v>
      </c>
      <c r="L445">
        <v>0</v>
      </c>
      <c r="M445">
        <v>28746.68</v>
      </c>
      <c r="N445" s="3">
        <v>-28746.68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7748.27</v>
      </c>
      <c r="I446">
        <v>177206</v>
      </c>
      <c r="J446" s="3">
        <v>-169457.73</v>
      </c>
      <c r="K446" s="3">
        <v>0</v>
      </c>
      <c r="L446">
        <v>3177.2</v>
      </c>
      <c r="M446">
        <v>170768.08</v>
      </c>
      <c r="N446" s="3">
        <v>-167590.88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0</v>
      </c>
      <c r="J463" s="3">
        <v>0</v>
      </c>
      <c r="K463" s="3">
        <v>0</v>
      </c>
      <c r="L463">
        <v>0</v>
      </c>
      <c r="M463">
        <v>0</v>
      </c>
      <c r="N463" s="3">
        <v>0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0</v>
      </c>
      <c r="I475">
        <v>0</v>
      </c>
      <c r="J475" s="3">
        <v>0</v>
      </c>
      <c r="K475" s="3">
        <v>0</v>
      </c>
      <c r="L475">
        <v>0</v>
      </c>
      <c r="M475">
        <v>0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0</v>
      </c>
      <c r="I488">
        <v>37500</v>
      </c>
      <c r="J488" s="3">
        <v>-37500</v>
      </c>
      <c r="K488" s="3">
        <v>0</v>
      </c>
      <c r="L488">
        <v>0</v>
      </c>
      <c r="M488">
        <v>0</v>
      </c>
      <c r="N488" s="3">
        <v>0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2020-07-17T08:06:27Z</cp:lastPrinted>
  <dcterms:created xsi:type="dcterms:W3CDTF">2016-03-18T13:23:22Z</dcterms:created>
  <dcterms:modified xsi:type="dcterms:W3CDTF">2020-07-17T08:06:52Z</dcterms:modified>
  <cp:category/>
  <cp:version/>
  <cp:contentType/>
  <cp:contentStatus/>
</cp:coreProperties>
</file>